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4" sheetId="21" r:id="rId1"/>
    <sheet name="работы 2024" sheetId="22" r:id="rId2"/>
  </sheets>
  <definedNames>
    <definedName name="_xlnm.Print_Area" localSheetId="0">'2024'!$A$2:$R$42</definedName>
    <definedName name="_xlnm.Print_Area" localSheetId="1">'работы 2024'!$A$2:$P$48</definedName>
  </definedNames>
  <calcPr calcId="145621"/>
</workbook>
</file>

<file path=xl/calcChain.xml><?xml version="1.0" encoding="utf-8"?>
<calcChain xmlns="http://schemas.openxmlformats.org/spreadsheetml/2006/main">
  <c r="M25" i="21" l="1"/>
  <c r="D27" i="21" l="1"/>
  <c r="Q28" i="21" l="1"/>
  <c r="P28" i="21"/>
  <c r="O28" i="21"/>
  <c r="N28" i="21"/>
  <c r="M28" i="21"/>
  <c r="L28" i="21"/>
  <c r="K28" i="21"/>
  <c r="J28" i="21"/>
  <c r="I28" i="21"/>
  <c r="H28" i="21"/>
  <c r="G28" i="21"/>
  <c r="F28" i="21"/>
  <c r="D28" i="21"/>
  <c r="B28" i="21"/>
  <c r="R25" i="21"/>
  <c r="R28" i="21" s="1"/>
  <c r="H25" i="21" l="1"/>
  <c r="M24" i="21" l="1"/>
  <c r="R24" i="21" l="1"/>
  <c r="R23" i="21" l="1"/>
  <c r="N22" i="21" l="1"/>
  <c r="O22" i="21" l="1"/>
  <c r="R22" i="21" s="1"/>
  <c r="R21" i="21"/>
  <c r="R20" i="21" l="1"/>
  <c r="O19" i="21" l="1"/>
  <c r="R19" i="21" l="1"/>
  <c r="R18" i="21"/>
  <c r="D26" i="21"/>
  <c r="R17" i="21"/>
  <c r="R16" i="21" l="1"/>
  <c r="O15" i="21"/>
  <c r="R15" i="21" l="1"/>
  <c r="R14" i="21" l="1"/>
  <c r="Q10" i="21"/>
  <c r="P10" i="21"/>
  <c r="O10" i="21"/>
  <c r="N10" i="21"/>
  <c r="M10" i="21"/>
  <c r="L10" i="21"/>
  <c r="K10" i="21"/>
  <c r="J10" i="21"/>
  <c r="I10" i="21"/>
  <c r="H10" i="21"/>
  <c r="G10" i="21"/>
  <c r="F10" i="21"/>
  <c r="R8" i="21"/>
  <c r="R10" i="21" l="1"/>
  <c r="Q29" i="21"/>
</calcChain>
</file>

<file path=xl/comments1.xml><?xml version="1.0" encoding="utf-8"?>
<comments xmlns="http://schemas.openxmlformats.org/spreadsheetml/2006/main">
  <authors>
    <author>User</author>
    <author>Елена</author>
  </authors>
  <commentList>
    <comment ref="N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5600- изготовление и установка щитков в подъездах 8 шт</t>
        </r>
      </text>
    </comment>
    <comment ref="N18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7343,2-покос</t>
        </r>
      </text>
    </comment>
  </commentList>
</comments>
</file>

<file path=xl/sharedStrings.xml><?xml version="1.0" encoding="utf-8"?>
<sst xmlns="http://schemas.openxmlformats.org/spreadsheetml/2006/main" count="212" uniqueCount="115">
  <si>
    <t>Содержание</t>
  </si>
  <si>
    <t>ремонт</t>
  </si>
  <si>
    <t>итого</t>
  </si>
  <si>
    <t>Месяц</t>
  </si>
  <si>
    <t>ед. изм.</t>
  </si>
  <si>
    <t>кол-во</t>
  </si>
  <si>
    <t>ИТОГО</t>
  </si>
  <si>
    <t>март</t>
  </si>
  <si>
    <t>февраль</t>
  </si>
  <si>
    <t>тыс.руб.</t>
  </si>
  <si>
    <t>май</t>
  </si>
  <si>
    <t>июль</t>
  </si>
  <si>
    <t>август</t>
  </si>
  <si>
    <t>сентябрь</t>
  </si>
  <si>
    <t>октябрь</t>
  </si>
  <si>
    <t>100 сгонов</t>
  </si>
  <si>
    <t>ноябрь</t>
  </si>
  <si>
    <t>декабрь</t>
  </si>
  <si>
    <t>апрель</t>
  </si>
  <si>
    <t>июнь</t>
  </si>
  <si>
    <t>январь</t>
  </si>
  <si>
    <t>Место провед-я работ</t>
  </si>
  <si>
    <t>дезинсекция</t>
  </si>
  <si>
    <t>ростелеком</t>
  </si>
  <si>
    <t>Ремонт отдельными местами рулонного покрытия с промазкой: битумными составами с заменой 1 слоя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</si>
  <si>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</si>
  <si>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</si>
  <si>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</si>
  <si>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</si>
  <si>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</si>
  <si>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</si>
  <si>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</si>
  <si>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</si>
  <si>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</si>
  <si>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</si>
  <si>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</si>
  <si>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</si>
  <si>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</si>
  <si>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</si>
  <si>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</si>
  <si>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</si>
  <si>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</si>
  <si>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</si>
  <si>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</si>
  <si>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</si>
  <si>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</si>
  <si>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</si>
  <si>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</si>
  <si>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</si>
  <si>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</si>
  <si>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</si>
  <si>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</si>
  <si>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</si>
  <si>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покос</t>
  </si>
  <si>
    <t>Смена датчиков движения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</si>
  <si>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</si>
  <si>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</si>
  <si>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</si>
  <si>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</si>
  <si>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долг</t>
  </si>
  <si>
    <t xml:space="preserve"> управле-ние</t>
  </si>
  <si>
    <t>работы по содержанию помещений, входящих в состав общего имущества, уборка подъездов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</si>
  <si>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</si>
  <si>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</si>
  <si>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</si>
  <si>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х/в</t>
  </si>
  <si>
    <t>эл-во</t>
  </si>
  <si>
    <t>Смена: выключателей</t>
  </si>
  <si>
    <t>Гидравлическое испытание трубопроводов систем отопления, водопровода и горячего водоснабжения диаметром: до 100 мм</t>
  </si>
  <si>
    <t>Прокладка внутренних трубопроводов канализации из полипропиленовых труб диаметром: 110 мм</t>
  </si>
  <si>
    <t>Работы по уборке придомовой территории</t>
  </si>
  <si>
    <t>100 шт.</t>
  </si>
  <si>
    <t>Установка полиэтиленовых фасонных частей: отводов, колен, патрубков, переходов,компенсаторов,ревизий,п/отводов</t>
  </si>
  <si>
    <t>Пробивка отверстий в кирпичных стенах для  труб вручную при толщине стен: в 2 кирпича</t>
  </si>
  <si>
    <t>100 отверстий</t>
  </si>
  <si>
    <t>Прокладка трубопроводов водоснабжения из напорных полиэтиленовых труб низкого давления среднего типа наружным диаметром: 20 мм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</si>
  <si>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</si>
  <si>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100 м трубопровода</t>
  </si>
  <si>
    <t>общехозяйственные расходы</t>
  </si>
  <si>
    <t>10 фасонных частей</t>
  </si>
  <si>
    <t>Прокладка трубопроводов водоснабжения из напорных полиэтиленовых труб низкого давления среднего типа наружным диаметром: 25 мм</t>
  </si>
  <si>
    <t>1 шт.</t>
  </si>
  <si>
    <t>100 м2 покрытия</t>
  </si>
  <si>
    <t>Смена сгонов у трубопроводов диаметром: до 32 мм</t>
  </si>
  <si>
    <t>Прокладка трубопроводов канализации из полиэтиленовых труб высокой плотности диаметром: 50 мм</t>
  </si>
  <si>
    <t>Вымпелком</t>
  </si>
  <si>
    <t>100 м2 отремонтированной поверхности</t>
  </si>
  <si>
    <t>100 м2 окрашиваемой поверхности</t>
  </si>
  <si>
    <t>Информация о доходах и расходах по дому __Калинина 148/1__на 2024год.</t>
  </si>
  <si>
    <t>Перечень выполненных работ по сметам за 2024 год по дому Калинина 148/1</t>
  </si>
  <si>
    <t>кв.41(ремонт стояка отопления)</t>
  </si>
  <si>
    <t>(узел х/в)</t>
  </si>
  <si>
    <t>Установка счетчиков (водомеров) диаметром: до 50 мм</t>
  </si>
  <si>
    <t>1 счетчик (водомер)</t>
  </si>
  <si>
    <t xml:space="preserve"> кв.67,68</t>
  </si>
  <si>
    <t xml:space="preserve">4 подъезд </t>
  </si>
  <si>
    <t>изготовление и установка щитков в подъездах 8 шт</t>
  </si>
  <si>
    <t>кв.53-56-57 (стояк канализации)</t>
  </si>
  <si>
    <t>кв.62-64 (замена стояка отопления)</t>
  </si>
  <si>
    <t>Окраска известковыми составами простая по штукатурке и сборным конструкциям: стен, подготовленным под окраску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</si>
  <si>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</si>
  <si>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кв. 53-56-57 (стояк х/в)</t>
  </si>
  <si>
    <t>Труба соединительная(гибо)25мм</t>
  </si>
  <si>
    <t>шт.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</si>
  <si>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</si>
  <si>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(кран на стояке х/в)</t>
  </si>
  <si>
    <t>тех.обслуживание и ремонт газового оборудования</t>
  </si>
  <si>
    <t xml:space="preserve"> (подвал х/в)</t>
  </si>
  <si>
    <t>Прокладка трубопроводов отопления и водоснабжения из стальных электросварных труб диаметром: до 80 мм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</si>
  <si>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</si>
  <si>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 xml:space="preserve"> 1 под.кран на </t>
  </si>
  <si>
    <t>диагностика газового оборудования</t>
  </si>
  <si>
    <t>4 подъезд 4 этаж</t>
  </si>
  <si>
    <t>компенсация при увольнении дворника</t>
  </si>
  <si>
    <t xml:space="preserve"> 1 подвал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</si>
</sst>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6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0" fillId="0" borderId="3" xfId="0" applyBorder="1"/>
    <xf numFmtId="4" fontId="0" fillId="0" borderId="0" xfId="0" applyNumberFormat="1"/>
    <xf numFmtId="0" fontId="0" fillId="0" borderId="3" xfId="0" applyBorder="1" applyAlignment="1">
      <alignment wrapText="1"/>
    </xf>
    <xf numFmtId="165" fontId="0" fillId="0" borderId="0" xfId="0" applyNumberFormat="1"/>
    <xf numFmtId="165" fontId="0" fillId="0" borderId="3" xfId="0" applyNumberFormat="1" applyBorder="1" applyAlignment="1">
      <alignment horizontal="right" wrapText="1"/>
    </xf>
    <xf numFmtId="0" fontId="5" fillId="9" borderId="0" xfId="0" applyFont="1" applyFill="1"/>
    <xf numFmtId="0" fontId="5" fillId="10" borderId="0" xfId="0" applyFont="1" applyFill="1"/>
    <xf numFmtId="0" fontId="5" fillId="11" borderId="0" xfId="0" applyFont="1" applyFill="1"/>
    <xf numFmtId="0" fontId="1" fillId="12" borderId="12" xfId="0" applyFont="1" applyFill="1" applyBorder="1"/>
    <xf numFmtId="0" fontId="1" fillId="12" borderId="12" xfId="0" applyFont="1" applyFill="1" applyBorder="1" applyAlignment="1">
      <alignment wrapText="1"/>
    </xf>
    <xf numFmtId="2" fontId="9" fillId="12" borderId="12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9" fillId="0" borderId="5" xfId="0" applyNumberFormat="1" applyFont="1" applyBorder="1" applyAlignment="1">
      <alignment horizontal="center" vertical="top" wrapText="1"/>
    </xf>
    <xf numFmtId="4" fontId="7" fillId="12" borderId="3" xfId="0" applyNumberFormat="1" applyFont="1" applyFill="1" applyBorder="1" applyAlignment="1">
      <alignment horizontal="center"/>
    </xf>
    <xf numFmtId="2" fontId="2" fillId="13" borderId="5" xfId="0" applyNumberFormat="1" applyFont="1" applyFill="1" applyBorder="1" applyAlignment="1">
      <alignment horizontal="center" vertical="top" wrapText="1"/>
    </xf>
    <xf numFmtId="4" fontId="2" fillId="12" borderId="3" xfId="0" applyNumberFormat="1" applyFont="1" applyFill="1" applyBorder="1"/>
    <xf numFmtId="2" fontId="1" fillId="6" borderId="4" xfId="0" applyNumberFormat="1" applyFont="1" applyFill="1" applyBorder="1" applyAlignment="1">
      <alignment horizontal="center" vertical="top" wrapText="1"/>
    </xf>
    <xf numFmtId="2" fontId="2" fillId="6" borderId="6" xfId="0" applyNumberFormat="1" applyFont="1" applyFill="1" applyBorder="1" applyAlignment="1">
      <alignment horizontal="center" vertical="top" wrapText="1"/>
    </xf>
    <xf numFmtId="2" fontId="2" fillId="6" borderId="11" xfId="0" applyNumberFormat="1" applyFont="1" applyFill="1" applyBorder="1" applyAlignment="1">
      <alignment horizontal="center" vertical="top" wrapText="1"/>
    </xf>
    <xf numFmtId="2" fontId="2" fillId="6" borderId="7" xfId="0" applyNumberFormat="1" applyFont="1" applyFill="1" applyBorder="1" applyAlignment="1">
      <alignment horizontal="center" vertical="top" wrapText="1"/>
    </xf>
    <xf numFmtId="17" fontId="7" fillId="15" borderId="3" xfId="0" applyNumberFormat="1" applyFont="1" applyFill="1" applyBorder="1" applyAlignment="1">
      <alignment horizontal="left"/>
    </xf>
    <xf numFmtId="165" fontId="2" fillId="6" borderId="3" xfId="0" applyNumberFormat="1" applyFont="1" applyFill="1" applyBorder="1"/>
    <xf numFmtId="165" fontId="2" fillId="6" borderId="5" xfId="0" applyNumberFormat="1" applyFont="1" applyFill="1" applyBorder="1"/>
    <xf numFmtId="4" fontId="2" fillId="6" borderId="3" xfId="0" applyNumberFormat="1" applyFont="1" applyFill="1" applyBorder="1"/>
    <xf numFmtId="0" fontId="7" fillId="8" borderId="3" xfId="0" applyFont="1" applyFill="1" applyBorder="1"/>
    <xf numFmtId="165" fontId="2" fillId="8" borderId="3" xfId="0" applyNumberFormat="1" applyFont="1" applyFill="1" applyBorder="1"/>
    <xf numFmtId="4" fontId="9" fillId="8" borderId="3" xfId="0" applyNumberFormat="1" applyFont="1" applyFill="1" applyBorder="1"/>
    <xf numFmtId="165" fontId="2" fillId="4" borderId="3" xfId="0" applyNumberFormat="1" applyFont="1" applyFill="1" applyBorder="1"/>
    <xf numFmtId="0" fontId="7" fillId="0" borderId="0" xfId="0" applyFont="1"/>
    <xf numFmtId="165" fontId="2" fillId="0" borderId="0" xfId="0" applyNumberFormat="1" applyFont="1"/>
    <xf numFmtId="0" fontId="5" fillId="5" borderId="0" xfId="0" applyFont="1" applyFill="1"/>
    <xf numFmtId="2" fontId="9" fillId="0" borderId="3" xfId="0" applyNumberFormat="1" applyFont="1" applyBorder="1" applyAlignment="1">
      <alignment vertical="top" wrapText="1"/>
    </xf>
    <xf numFmtId="0" fontId="11" fillId="0" borderId="0" xfId="0" applyFont="1"/>
    <xf numFmtId="165" fontId="3" fillId="8" borderId="3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2" fontId="2" fillId="0" borderId="5" xfId="0" applyNumberFormat="1" applyFont="1" applyBorder="1" applyAlignment="1">
      <alignment horizontal="center" vertical="top"/>
    </xf>
    <xf numFmtId="0" fontId="1" fillId="12" borderId="3" xfId="0" applyFont="1" applyFill="1" applyBorder="1" applyAlignment="1">
      <alignment horizontal="center" wrapText="1"/>
    </xf>
    <xf numFmtId="0" fontId="2" fillId="17" borderId="7" xfId="0" applyFont="1" applyFill="1" applyBorder="1" applyAlignment="1">
      <alignment horizontal="center" wrapText="1"/>
    </xf>
    <xf numFmtId="4" fontId="2" fillId="4" borderId="3" xfId="0" applyNumberFormat="1" applyFont="1" applyFill="1" applyBorder="1"/>
    <xf numFmtId="165" fontId="3" fillId="17" borderId="3" xfId="0" applyNumberFormat="1" applyFont="1" applyFill="1" applyBorder="1"/>
    <xf numFmtId="165" fontId="3" fillId="13" borderId="3" xfId="0" applyNumberFormat="1" applyFont="1" applyFill="1" applyBorder="1"/>
    <xf numFmtId="165" fontId="10" fillId="0" borderId="0" xfId="0" applyNumberFormat="1" applyFont="1"/>
    <xf numFmtId="165" fontId="12" fillId="8" borderId="3" xfId="0" applyNumberFormat="1" applyFont="1" applyFill="1" applyBorder="1"/>
    <xf numFmtId="165" fontId="2" fillId="6" borderId="0" xfId="0" applyNumberFormat="1" applyFont="1" applyFill="1"/>
    <xf numFmtId="17" fontId="2" fillId="3" borderId="3" xfId="0" applyNumberFormat="1" applyFont="1" applyFill="1" applyBorder="1" applyAlignment="1">
      <alignment horizontal="left" wrapText="1"/>
    </xf>
    <xf numFmtId="2" fontId="7" fillId="0" borderId="3" xfId="0" applyNumberFormat="1" applyFont="1" applyBorder="1" applyAlignment="1">
      <alignment vertical="top"/>
    </xf>
    <xf numFmtId="0" fontId="5" fillId="7" borderId="0" xfId="0" applyFont="1" applyFill="1"/>
    <xf numFmtId="0" fontId="5" fillId="18" borderId="0" xfId="0" applyFont="1" applyFill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12" borderId="3" xfId="0" applyFont="1" applyFill="1" applyBorder="1" applyAlignment="1">
      <alignment wrapText="1"/>
    </xf>
    <xf numFmtId="0" fontId="5" fillId="19" borderId="0" xfId="0" applyFont="1" applyFill="1"/>
    <xf numFmtId="0" fontId="5" fillId="20" borderId="0" xfId="0" applyFont="1" applyFill="1"/>
    <xf numFmtId="2" fontId="2" fillId="0" borderId="3" xfId="0" applyNumberFormat="1" applyFont="1" applyBorder="1" applyAlignment="1">
      <alignment horizontal="right" vertical="top" wrapText="1"/>
    </xf>
    <xf numFmtId="165" fontId="11" fillId="0" borderId="0" xfId="0" applyNumberFormat="1" applyFont="1"/>
    <xf numFmtId="166" fontId="5" fillId="5" borderId="0" xfId="0" applyNumberFormat="1" applyFont="1" applyFill="1"/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4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6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9" fillId="0" borderId="7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13" borderId="4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wrapText="1"/>
    </xf>
    <xf numFmtId="0" fontId="1" fillId="13" borderId="7" xfId="0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left" wrapText="1"/>
    </xf>
    <xf numFmtId="2" fontId="9" fillId="0" borderId="13" xfId="0" applyNumberFormat="1" applyFont="1" applyBorder="1" applyAlignment="1">
      <alignment horizontal="left" wrapText="1"/>
    </xf>
    <xf numFmtId="2" fontId="9" fillId="0" borderId="14" xfId="0" applyNumberFormat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textRotation="90" wrapText="1"/>
    </xf>
    <xf numFmtId="2" fontId="9" fillId="0" borderId="2" xfId="0" applyNumberFormat="1" applyFont="1" applyBorder="1" applyAlignment="1">
      <alignment horizontal="left" textRotation="90" wrapText="1"/>
    </xf>
    <xf numFmtId="2" fontId="9" fillId="0" borderId="5" xfId="0" applyNumberFormat="1" applyFont="1" applyBorder="1" applyAlignment="1">
      <alignment horizontal="left" textRotation="90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wrapText="1"/>
    </xf>
    <xf numFmtId="165" fontId="2" fillId="8" borderId="4" xfId="0" applyNumberFormat="1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2" fillId="16" borderId="4" xfId="0" applyNumberFormat="1" applyFont="1" applyFill="1" applyBorder="1" applyAlignment="1">
      <alignment horizontal="center"/>
    </xf>
    <xf numFmtId="165" fontId="2" fillId="16" borderId="7" xfId="0" applyNumberFormat="1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wrapText="1"/>
    </xf>
    <xf numFmtId="0" fontId="4" fillId="12" borderId="7" xfId="0" applyFont="1" applyFill="1" applyBorder="1" applyAlignment="1">
      <alignment horizontal="center" wrapText="1"/>
    </xf>
    <xf numFmtId="2" fontId="1" fillId="6" borderId="6" xfId="0" applyNumberFormat="1" applyFont="1" applyFill="1" applyBorder="1" applyAlignment="1">
      <alignment horizontal="center" vertical="top" wrapText="1"/>
    </xf>
    <xf numFmtId="2" fontId="1" fillId="6" borderId="7" xfId="0" applyNumberFormat="1" applyFont="1" applyFill="1" applyBorder="1" applyAlignment="1">
      <alignment horizontal="center" vertical="top" wrapText="1"/>
    </xf>
    <xf numFmtId="0" fontId="2" fillId="14" borderId="3" xfId="0" applyFont="1" applyFill="1" applyBorder="1" applyAlignment="1">
      <alignment horizontal="center" wrapText="1"/>
    </xf>
    <xf numFmtId="0" fontId="0" fillId="16" borderId="7" xfId="0" applyFill="1" applyBorder="1"/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textRotation="90" wrapText="1"/>
    </xf>
    <xf numFmtId="2" fontId="2" fillId="0" borderId="5" xfId="0" applyNumberFormat="1" applyFont="1" applyBorder="1" applyAlignment="1">
      <alignment horizontal="center" vertical="top" textRotation="90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S42"/>
  <sheetViews>
    <sheetView tabSelected="1" topLeftCell="A6" zoomScaleNormal="100" workbookViewId="0">
      <selection activeCell="I38" sqref="I38"/>
    </sheetView>
  </sheetViews>
  <sheetFormatPr defaultRowHeight="15" x14ac:dyDescent="0.25"/>
  <cols>
    <col min="2" max="2" width="8.140625" customWidth="1"/>
    <col min="3" max="3" width="7.85546875" customWidth="1"/>
    <col min="8" max="8" width="10.42578125" customWidth="1"/>
    <col min="10" max="11" width="10" customWidth="1"/>
    <col min="12" max="12" width="9.7109375" customWidth="1"/>
    <col min="17" max="17" width="9.7109375" customWidth="1"/>
    <col min="18" max="18" width="10" customWidth="1"/>
    <col min="19" max="19" width="9.7109375" bestFit="1" customWidth="1"/>
  </cols>
  <sheetData>
    <row r="2" spans="1:19" ht="15.75" x14ac:dyDescent="0.25">
      <c r="A2" s="84" t="s">
        <v>88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9" ht="14.45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9" x14ac:dyDescent="0.25">
      <c r="A4" s="85"/>
      <c r="B4" s="116"/>
      <c r="C4" s="116"/>
      <c r="D4" s="116"/>
      <c r="E4" s="117"/>
      <c r="F4" s="67" t="s">
        <v>25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68"/>
      <c r="R4" s="1"/>
    </row>
    <row r="5" spans="1:19" x14ac:dyDescent="0.25">
      <c r="A5" s="9"/>
      <c r="B5" s="118" t="s">
        <v>26</v>
      </c>
      <c r="C5" s="119"/>
      <c r="D5" s="119"/>
      <c r="E5" s="120"/>
      <c r="F5" s="87" t="s">
        <v>0</v>
      </c>
      <c r="G5" s="88"/>
      <c r="H5" s="88"/>
      <c r="I5" s="88"/>
      <c r="J5" s="88"/>
      <c r="K5" s="88"/>
      <c r="L5" s="88"/>
      <c r="M5" s="88"/>
      <c r="N5" s="88"/>
      <c r="O5" s="89" t="s">
        <v>27</v>
      </c>
      <c r="P5" s="90"/>
      <c r="Q5" s="93" t="s">
        <v>28</v>
      </c>
      <c r="R5" s="96" t="s">
        <v>6</v>
      </c>
    </row>
    <row r="6" spans="1:19" x14ac:dyDescent="0.25">
      <c r="A6" s="10"/>
      <c r="B6" s="80" t="s">
        <v>29</v>
      </c>
      <c r="C6" s="80" t="s">
        <v>1</v>
      </c>
      <c r="D6" s="80" t="s">
        <v>60</v>
      </c>
      <c r="E6" s="82" t="s">
        <v>2</v>
      </c>
      <c r="F6" s="75" t="s">
        <v>30</v>
      </c>
      <c r="G6" s="75" t="s">
        <v>70</v>
      </c>
      <c r="H6" s="75" t="s">
        <v>31</v>
      </c>
      <c r="I6" s="75" t="s">
        <v>32</v>
      </c>
      <c r="J6" s="75" t="s">
        <v>33</v>
      </c>
      <c r="K6" s="121" t="s">
        <v>61</v>
      </c>
      <c r="L6" s="75" t="s">
        <v>78</v>
      </c>
      <c r="M6" s="70" t="s">
        <v>34</v>
      </c>
      <c r="N6" s="72"/>
      <c r="O6" s="91"/>
      <c r="P6" s="92"/>
      <c r="Q6" s="94"/>
      <c r="R6" s="97"/>
    </row>
    <row r="7" spans="1:19" ht="129.75" x14ac:dyDescent="0.25">
      <c r="A7" s="11"/>
      <c r="B7" s="81"/>
      <c r="C7" s="81"/>
      <c r="D7" s="81"/>
      <c r="E7" s="83"/>
      <c r="F7" s="76"/>
      <c r="G7" s="76"/>
      <c r="H7" s="76"/>
      <c r="I7" s="76"/>
      <c r="J7" s="76"/>
      <c r="K7" s="122"/>
      <c r="L7" s="76"/>
      <c r="M7" s="35" t="s">
        <v>62</v>
      </c>
      <c r="N7" s="35" t="s">
        <v>64</v>
      </c>
      <c r="O7" s="12" t="s">
        <v>35</v>
      </c>
      <c r="P7" s="12" t="s">
        <v>36</v>
      </c>
      <c r="Q7" s="95"/>
      <c r="R7" s="98"/>
    </row>
    <row r="8" spans="1:19" x14ac:dyDescent="0.25">
      <c r="A8" s="51" t="s">
        <v>63</v>
      </c>
      <c r="B8" s="36"/>
      <c r="C8" s="46"/>
      <c r="D8" s="46"/>
      <c r="E8" s="14">
        <v>20</v>
      </c>
      <c r="F8" s="54">
        <v>2</v>
      </c>
      <c r="G8" s="54">
        <v>0</v>
      </c>
      <c r="H8" s="54">
        <v>3.4</v>
      </c>
      <c r="I8" s="54">
        <v>0.27</v>
      </c>
      <c r="J8" s="54">
        <v>3.4776894818252124</v>
      </c>
      <c r="K8" s="54">
        <v>0</v>
      </c>
      <c r="L8" s="54">
        <v>3.6</v>
      </c>
      <c r="M8" s="54">
        <v>3.5</v>
      </c>
      <c r="N8" s="54">
        <v>0.25</v>
      </c>
      <c r="O8" s="32">
        <v>0.1</v>
      </c>
      <c r="P8" s="32">
        <v>0.1</v>
      </c>
      <c r="Q8" s="13">
        <v>3.3</v>
      </c>
      <c r="R8" s="13">
        <f>SUM(F8:Q8)</f>
        <v>19.997689481825216</v>
      </c>
    </row>
    <row r="9" spans="1:19" ht="22.5" x14ac:dyDescent="0.25">
      <c r="A9" s="112" t="s">
        <v>37</v>
      </c>
      <c r="B9" s="113"/>
      <c r="C9" s="113"/>
      <c r="D9" s="114"/>
      <c r="E9" s="14">
        <v>3103.2</v>
      </c>
      <c r="F9" s="70" t="s">
        <v>38</v>
      </c>
      <c r="G9" s="71"/>
      <c r="H9" s="71"/>
      <c r="I9" s="71"/>
      <c r="J9" s="71"/>
      <c r="K9" s="71"/>
      <c r="L9" s="71"/>
      <c r="M9" s="71"/>
      <c r="N9" s="72"/>
      <c r="O9" s="73" t="s">
        <v>39</v>
      </c>
      <c r="P9" s="74"/>
      <c r="Q9" s="13" t="s">
        <v>40</v>
      </c>
      <c r="R9" s="13"/>
    </row>
    <row r="10" spans="1:19" x14ac:dyDescent="0.25">
      <c r="A10" s="77" t="s">
        <v>41</v>
      </c>
      <c r="B10" s="78"/>
      <c r="C10" s="78"/>
      <c r="D10" s="78"/>
      <c r="E10" s="79"/>
      <c r="F10" s="15">
        <f>E9*F8</f>
        <v>6206.4</v>
      </c>
      <c r="G10" s="15">
        <f>G8*E9</f>
        <v>0</v>
      </c>
      <c r="H10" s="15">
        <f>E9*H8</f>
        <v>10550.88</v>
      </c>
      <c r="I10" s="15">
        <f>E9*I8</f>
        <v>837.86400000000003</v>
      </c>
      <c r="J10" s="15">
        <f>E9*J8</f>
        <v>10791.965999999999</v>
      </c>
      <c r="K10" s="15">
        <f>E9*K8</f>
        <v>0</v>
      </c>
      <c r="L10" s="15">
        <f>E9*L8</f>
        <v>11171.52</v>
      </c>
      <c r="M10" s="15">
        <f>E9*M8</f>
        <v>10861.199999999999</v>
      </c>
      <c r="N10" s="15">
        <f>E9*N8</f>
        <v>775.8</v>
      </c>
      <c r="O10" s="15">
        <f>O8*E9</f>
        <v>310.32</v>
      </c>
      <c r="P10" s="15">
        <f>P8*E9</f>
        <v>310.32</v>
      </c>
      <c r="Q10" s="15">
        <f>E9*Q8</f>
        <v>10240.56</v>
      </c>
      <c r="R10" s="15">
        <f>F10+G10+H10+I10+J10+L10+M10+N10+O10+P10+Q10</f>
        <v>62056.83</v>
      </c>
    </row>
    <row r="11" spans="1:19" x14ac:dyDescent="0.25">
      <c r="A11" s="106" t="s">
        <v>42</v>
      </c>
      <c r="B11" s="106"/>
      <c r="C11" s="106"/>
      <c r="D11" s="106"/>
      <c r="E11" s="107"/>
      <c r="F11" s="69" t="s">
        <v>43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</row>
    <row r="12" spans="1:19" x14ac:dyDescent="0.25">
      <c r="A12" s="99" t="s">
        <v>44</v>
      </c>
      <c r="B12" s="99"/>
      <c r="C12" s="99"/>
      <c r="D12" s="100"/>
      <c r="E12" s="16">
        <v>63555.644489999977</v>
      </c>
      <c r="F12" s="17"/>
      <c r="G12" s="18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20"/>
    </row>
    <row r="13" spans="1:19" x14ac:dyDescent="0.25">
      <c r="A13" s="37"/>
      <c r="B13" s="110" t="s">
        <v>58</v>
      </c>
      <c r="C13" s="110"/>
      <c r="D13" s="38" t="s">
        <v>42</v>
      </c>
      <c r="E13" s="39" t="s">
        <v>59</v>
      </c>
      <c r="F13" s="17"/>
      <c r="G13" s="18"/>
      <c r="H13" s="19"/>
      <c r="I13" s="18"/>
      <c r="J13" s="18"/>
      <c r="K13" s="18"/>
      <c r="L13" s="18"/>
      <c r="M13" s="18"/>
      <c r="N13" s="18"/>
      <c r="O13" s="18"/>
      <c r="P13" s="18"/>
      <c r="Q13" s="18"/>
      <c r="R13" s="20"/>
    </row>
    <row r="14" spans="1:19" x14ac:dyDescent="0.25">
      <c r="A14" s="21" t="s">
        <v>45</v>
      </c>
      <c r="B14" s="104">
        <v>62104</v>
      </c>
      <c r="C14" s="111"/>
      <c r="D14" s="40">
        <v>48316.66</v>
      </c>
      <c r="E14" s="28"/>
      <c r="F14" s="22">
        <v>6315.0840000000007</v>
      </c>
      <c r="G14" s="22">
        <v>5393.9340000000002</v>
      </c>
      <c r="H14" s="23">
        <v>10550.88</v>
      </c>
      <c r="I14" s="22">
        <v>2300</v>
      </c>
      <c r="J14" s="22">
        <v>10791.965999999999</v>
      </c>
      <c r="K14" s="22">
        <v>9916.3799999999992</v>
      </c>
      <c r="L14" s="22">
        <v>11171.52</v>
      </c>
      <c r="M14" s="22">
        <v>4881.3599999999997</v>
      </c>
      <c r="N14" s="22">
        <v>0</v>
      </c>
      <c r="O14" s="41">
        <v>0</v>
      </c>
      <c r="P14" s="41">
        <v>0</v>
      </c>
      <c r="Q14" s="22">
        <v>10240.56</v>
      </c>
      <c r="R14" s="24">
        <f t="shared" ref="R14:R25" si="0">SUM(F14:Q14)</f>
        <v>71561.683999999994</v>
      </c>
      <c r="S14" s="2"/>
    </row>
    <row r="15" spans="1:19" x14ac:dyDescent="0.25">
      <c r="A15" s="21" t="s">
        <v>46</v>
      </c>
      <c r="B15" s="104">
        <v>62104</v>
      </c>
      <c r="C15" s="105"/>
      <c r="D15" s="40">
        <v>52193.66</v>
      </c>
      <c r="E15" s="28"/>
      <c r="F15" s="22">
        <v>6315.0840000000007</v>
      </c>
      <c r="G15" s="22">
        <v>6567.6873599999999</v>
      </c>
      <c r="H15" s="23">
        <v>10550.88</v>
      </c>
      <c r="I15" s="22">
        <v>2300</v>
      </c>
      <c r="J15" s="22">
        <v>11072.208479999998</v>
      </c>
      <c r="K15" s="22">
        <v>10313.0352</v>
      </c>
      <c r="L15" s="22">
        <v>11171.52</v>
      </c>
      <c r="M15" s="22">
        <v>5921.21</v>
      </c>
      <c r="N15" s="22">
        <v>0</v>
      </c>
      <c r="O15" s="41">
        <f>3304+17827</f>
        <v>21131</v>
      </c>
      <c r="P15" s="41">
        <v>0</v>
      </c>
      <c r="Q15" s="22">
        <v>10240.56</v>
      </c>
      <c r="R15" s="24">
        <f t="shared" si="0"/>
        <v>95583.185039999982</v>
      </c>
      <c r="S15" s="2"/>
    </row>
    <row r="16" spans="1:19" x14ac:dyDescent="0.25">
      <c r="A16" s="21" t="s">
        <v>7</v>
      </c>
      <c r="B16" s="104">
        <v>62104</v>
      </c>
      <c r="C16" s="105"/>
      <c r="D16" s="40">
        <v>56460.72</v>
      </c>
      <c r="E16" s="28"/>
      <c r="F16" s="22">
        <v>6315.0840000000007</v>
      </c>
      <c r="G16" s="22">
        <v>6567.6873599999999</v>
      </c>
      <c r="H16" s="23">
        <v>10550.88</v>
      </c>
      <c r="I16" s="22">
        <v>2300</v>
      </c>
      <c r="J16" s="22">
        <v>11072.208479999998</v>
      </c>
      <c r="K16" s="22">
        <v>10313.0352</v>
      </c>
      <c r="L16" s="22">
        <v>11171.52</v>
      </c>
      <c r="M16" s="22">
        <v>5921.21</v>
      </c>
      <c r="N16" s="22">
        <v>0</v>
      </c>
      <c r="O16" s="41">
        <v>609</v>
      </c>
      <c r="P16" s="41">
        <v>49154</v>
      </c>
      <c r="Q16" s="22">
        <v>10240.56</v>
      </c>
      <c r="R16" s="24">
        <f t="shared" si="0"/>
        <v>124215.18503999998</v>
      </c>
    </row>
    <row r="17" spans="1:18" x14ac:dyDescent="0.25">
      <c r="A17" s="21" t="s">
        <v>47</v>
      </c>
      <c r="B17" s="104">
        <v>62104</v>
      </c>
      <c r="C17" s="105"/>
      <c r="D17" s="40">
        <v>69125.97</v>
      </c>
      <c r="E17" s="28"/>
      <c r="F17" s="22">
        <v>6315.0840000000007</v>
      </c>
      <c r="G17" s="22">
        <v>6567.6873599999999</v>
      </c>
      <c r="H17" s="23">
        <v>10550.88</v>
      </c>
      <c r="I17" s="22">
        <v>2300</v>
      </c>
      <c r="J17" s="22">
        <v>11072.208479999998</v>
      </c>
      <c r="K17" s="22">
        <v>10313.0352</v>
      </c>
      <c r="L17" s="22">
        <v>11171.52</v>
      </c>
      <c r="M17" s="22">
        <v>0</v>
      </c>
      <c r="N17" s="22">
        <v>5600</v>
      </c>
      <c r="O17" s="41">
        <v>0</v>
      </c>
      <c r="P17" s="41">
        <v>0</v>
      </c>
      <c r="Q17" s="22">
        <v>10240.56</v>
      </c>
      <c r="R17" s="24">
        <f t="shared" si="0"/>
        <v>74130.97503999999</v>
      </c>
    </row>
    <row r="18" spans="1:18" x14ac:dyDescent="0.25">
      <c r="A18" s="21" t="s">
        <v>10</v>
      </c>
      <c r="B18" s="104">
        <v>62104</v>
      </c>
      <c r="C18" s="105"/>
      <c r="D18" s="40">
        <v>57377.13</v>
      </c>
      <c r="E18" s="28"/>
      <c r="F18" s="22">
        <v>6315.0840000000007</v>
      </c>
      <c r="G18" s="22">
        <v>6567.6873599999999</v>
      </c>
      <c r="H18" s="23">
        <v>10550.88</v>
      </c>
      <c r="I18" s="22">
        <v>0</v>
      </c>
      <c r="J18" s="22">
        <v>11072.208479999998</v>
      </c>
      <c r="K18" s="22">
        <v>10313.0352</v>
      </c>
      <c r="L18" s="22">
        <v>11171.52</v>
      </c>
      <c r="M18" s="22">
        <v>1187.68</v>
      </c>
      <c r="N18" s="22">
        <v>7343.2</v>
      </c>
      <c r="O18" s="41">
        <v>0</v>
      </c>
      <c r="P18" s="41">
        <v>0</v>
      </c>
      <c r="Q18" s="22">
        <v>10240.56</v>
      </c>
      <c r="R18" s="24">
        <f t="shared" si="0"/>
        <v>74761.855039999995</v>
      </c>
    </row>
    <row r="19" spans="1:18" x14ac:dyDescent="0.25">
      <c r="A19" s="21" t="s">
        <v>19</v>
      </c>
      <c r="B19" s="104">
        <v>62104</v>
      </c>
      <c r="C19" s="105"/>
      <c r="D19" s="40">
        <v>76514.710000000006</v>
      </c>
      <c r="E19" s="28"/>
      <c r="F19" s="22">
        <v>6315.0840000000007</v>
      </c>
      <c r="G19" s="22">
        <v>6567.6873599999999</v>
      </c>
      <c r="H19" s="23">
        <v>10550.88</v>
      </c>
      <c r="I19" s="22">
        <v>0</v>
      </c>
      <c r="J19" s="22">
        <v>11072.208479999998</v>
      </c>
      <c r="K19" s="22">
        <v>10313.0352</v>
      </c>
      <c r="L19" s="22">
        <v>11171.52</v>
      </c>
      <c r="M19" s="22">
        <v>2455.2200600000001</v>
      </c>
      <c r="N19" s="22">
        <v>0</v>
      </c>
      <c r="O19" s="41">
        <f>11305+5250+12772</f>
        <v>29327</v>
      </c>
      <c r="P19" s="41">
        <v>44241</v>
      </c>
      <c r="Q19" s="22">
        <v>10240.56</v>
      </c>
      <c r="R19" s="24">
        <f t="shared" si="0"/>
        <v>142254.19509999998</v>
      </c>
    </row>
    <row r="20" spans="1:18" x14ac:dyDescent="0.25">
      <c r="A20" s="21" t="s">
        <v>11</v>
      </c>
      <c r="B20" s="104">
        <v>62104</v>
      </c>
      <c r="C20" s="105"/>
      <c r="D20" s="40">
        <v>58055.46</v>
      </c>
      <c r="E20" s="28"/>
      <c r="F20" s="22">
        <v>6315.0840000000007</v>
      </c>
      <c r="G20" s="22">
        <v>6567.6873599999999</v>
      </c>
      <c r="H20" s="23">
        <v>10550.88</v>
      </c>
      <c r="I20" s="22">
        <v>0</v>
      </c>
      <c r="J20" s="22">
        <v>11072.208479999998</v>
      </c>
      <c r="K20" s="22">
        <v>10313.0352</v>
      </c>
      <c r="L20" s="22">
        <v>11171.52</v>
      </c>
      <c r="M20" s="22">
        <v>2166.44</v>
      </c>
      <c r="N20" s="22">
        <v>7343.2000000000007</v>
      </c>
      <c r="O20" s="41">
        <v>17588</v>
      </c>
      <c r="P20" s="41">
        <v>0</v>
      </c>
      <c r="Q20" s="22">
        <v>10240.56</v>
      </c>
      <c r="R20" s="24">
        <f t="shared" si="0"/>
        <v>93328.61503999999</v>
      </c>
    </row>
    <row r="21" spans="1:18" x14ac:dyDescent="0.25">
      <c r="A21" s="21" t="s">
        <v>12</v>
      </c>
      <c r="B21" s="104">
        <v>62104</v>
      </c>
      <c r="C21" s="105"/>
      <c r="D21" s="40">
        <v>61789.84</v>
      </c>
      <c r="E21" s="28"/>
      <c r="F21" s="22">
        <v>6315.0840000000007</v>
      </c>
      <c r="G21" s="22">
        <v>6567.6873599999999</v>
      </c>
      <c r="H21" s="23">
        <v>10550.88</v>
      </c>
      <c r="I21" s="22">
        <v>0</v>
      </c>
      <c r="J21" s="22">
        <v>11072.208479999998</v>
      </c>
      <c r="K21" s="22">
        <v>10313.0352</v>
      </c>
      <c r="L21" s="22">
        <v>11171.52</v>
      </c>
      <c r="M21" s="22">
        <v>2166.44</v>
      </c>
      <c r="N21" s="22">
        <v>6740.66</v>
      </c>
      <c r="O21" s="41">
        <v>2413</v>
      </c>
      <c r="P21" s="41">
        <v>0</v>
      </c>
      <c r="Q21" s="22">
        <v>10240.56</v>
      </c>
      <c r="R21" s="24">
        <f t="shared" si="0"/>
        <v>77551.075039999996</v>
      </c>
    </row>
    <row r="22" spans="1:18" x14ac:dyDescent="0.25">
      <c r="A22" s="21" t="s">
        <v>48</v>
      </c>
      <c r="B22" s="104">
        <v>62104</v>
      </c>
      <c r="C22" s="105"/>
      <c r="D22" s="40">
        <v>60439.91</v>
      </c>
      <c r="E22" s="28"/>
      <c r="F22" s="22">
        <v>6315.0840000000007</v>
      </c>
      <c r="G22" s="22">
        <v>6567.6873599999999</v>
      </c>
      <c r="H22" s="23">
        <v>10550.88</v>
      </c>
      <c r="I22" s="22">
        <v>0</v>
      </c>
      <c r="J22" s="22">
        <v>11072.208479999998</v>
      </c>
      <c r="K22" s="22">
        <v>10313.0352</v>
      </c>
      <c r="L22" s="22">
        <v>11171.52</v>
      </c>
      <c r="M22" s="22">
        <v>2166.44</v>
      </c>
      <c r="N22" s="22">
        <f>5474.59+11200</f>
        <v>16674.59</v>
      </c>
      <c r="O22" s="41">
        <f>6761+4044</f>
        <v>10805</v>
      </c>
      <c r="P22" s="41">
        <v>0</v>
      </c>
      <c r="Q22" s="22">
        <v>10240.56</v>
      </c>
      <c r="R22" s="24">
        <f t="shared" si="0"/>
        <v>95877.005039999989</v>
      </c>
    </row>
    <row r="23" spans="1:18" x14ac:dyDescent="0.25">
      <c r="A23" s="21" t="s">
        <v>49</v>
      </c>
      <c r="B23" s="104">
        <v>62104</v>
      </c>
      <c r="C23" s="105"/>
      <c r="D23" s="40">
        <v>57317.13</v>
      </c>
      <c r="E23" s="28"/>
      <c r="F23" s="22">
        <v>6315.0840000000007</v>
      </c>
      <c r="G23" s="22">
        <v>6567.6873599999999</v>
      </c>
      <c r="H23" s="23">
        <v>10550.88</v>
      </c>
      <c r="I23" s="22">
        <v>2300</v>
      </c>
      <c r="J23" s="22">
        <v>11072.208479999998</v>
      </c>
      <c r="K23" s="22">
        <v>10313.0352</v>
      </c>
      <c r="L23" s="22">
        <v>11171.52</v>
      </c>
      <c r="M23" s="22">
        <v>8040.62</v>
      </c>
      <c r="N23" s="22">
        <v>0</v>
      </c>
      <c r="O23" s="41">
        <v>0</v>
      </c>
      <c r="P23" s="41">
        <v>1152</v>
      </c>
      <c r="Q23" s="22">
        <v>10240.56</v>
      </c>
      <c r="R23" s="24">
        <f t="shared" si="0"/>
        <v>77723.595039999986</v>
      </c>
    </row>
    <row r="24" spans="1:18" x14ac:dyDescent="0.25">
      <c r="A24" s="21" t="s">
        <v>50</v>
      </c>
      <c r="B24" s="104">
        <v>62104</v>
      </c>
      <c r="C24" s="105"/>
      <c r="D24" s="40">
        <v>60896.66</v>
      </c>
      <c r="E24" s="28"/>
      <c r="F24" s="22">
        <v>6315.0840000000007</v>
      </c>
      <c r="G24" s="22">
        <v>6567.6873599999999</v>
      </c>
      <c r="H24" s="23">
        <v>10550.88</v>
      </c>
      <c r="I24" s="22">
        <v>2300</v>
      </c>
      <c r="J24" s="22">
        <v>11072.208479999998</v>
      </c>
      <c r="K24" s="22">
        <v>10313.0352</v>
      </c>
      <c r="L24" s="22">
        <v>11171.52</v>
      </c>
      <c r="M24" s="22">
        <f>1786.08+5428.17</f>
        <v>7214.25</v>
      </c>
      <c r="N24" s="22">
        <v>0</v>
      </c>
      <c r="O24" s="41">
        <v>0</v>
      </c>
      <c r="P24" s="41">
        <v>0</v>
      </c>
      <c r="Q24" s="22">
        <v>10240.56</v>
      </c>
      <c r="R24" s="24">
        <f t="shared" si="0"/>
        <v>75745.22503999999</v>
      </c>
    </row>
    <row r="25" spans="1:18" x14ac:dyDescent="0.25">
      <c r="A25" s="21" t="s">
        <v>51</v>
      </c>
      <c r="B25" s="104">
        <v>62104</v>
      </c>
      <c r="C25" s="105"/>
      <c r="D25" s="40">
        <v>66547.820000000007</v>
      </c>
      <c r="E25" s="28"/>
      <c r="F25" s="22">
        <v>6315.0840000000007</v>
      </c>
      <c r="G25" s="22">
        <v>6567.6873599999999</v>
      </c>
      <c r="H25" s="23">
        <f>10550.88+15391</f>
        <v>25941.879999999997</v>
      </c>
      <c r="I25" s="22">
        <v>2300</v>
      </c>
      <c r="J25" s="22">
        <v>11072.208479999998</v>
      </c>
      <c r="K25" s="22">
        <v>10313.0352</v>
      </c>
      <c r="L25" s="22">
        <v>11171.52</v>
      </c>
      <c r="M25" s="22">
        <f>4465.2+7652.42</f>
        <v>12117.619999999999</v>
      </c>
      <c r="N25" s="22">
        <v>0</v>
      </c>
      <c r="O25" s="41">
        <v>8153</v>
      </c>
      <c r="P25" s="41">
        <v>0</v>
      </c>
      <c r="Q25" s="22">
        <v>10240.56</v>
      </c>
      <c r="R25" s="24">
        <f t="shared" si="0"/>
        <v>104192.59503999999</v>
      </c>
    </row>
    <row r="26" spans="1:18" ht="23.25" x14ac:dyDescent="0.25">
      <c r="A26" s="45" t="s">
        <v>23</v>
      </c>
      <c r="B26" s="104">
        <v>0</v>
      </c>
      <c r="C26" s="105"/>
      <c r="D26" s="40">
        <f>1800+1800</f>
        <v>3600</v>
      </c>
      <c r="E26" s="28"/>
      <c r="F26" s="22"/>
      <c r="G26" s="22"/>
      <c r="H26" s="22"/>
      <c r="I26" s="22"/>
      <c r="J26" s="22"/>
      <c r="K26" s="22"/>
      <c r="L26" s="22"/>
      <c r="M26" s="22"/>
      <c r="N26" s="22"/>
      <c r="O26" s="41"/>
      <c r="P26" s="41"/>
      <c r="Q26" s="22"/>
      <c r="R26" s="24"/>
    </row>
    <row r="27" spans="1:18" ht="23.25" x14ac:dyDescent="0.25">
      <c r="A27" s="45" t="s">
        <v>85</v>
      </c>
      <c r="B27" s="104">
        <v>0</v>
      </c>
      <c r="C27" s="105"/>
      <c r="D27" s="40">
        <f>256.95+856.95+1200+536.85</f>
        <v>2850.75</v>
      </c>
      <c r="E27" s="28"/>
      <c r="F27" s="22"/>
      <c r="G27" s="22"/>
      <c r="H27" s="22"/>
      <c r="I27" s="22"/>
      <c r="J27" s="22"/>
      <c r="K27" s="22"/>
      <c r="L27" s="22"/>
      <c r="M27" s="22"/>
      <c r="N27" s="22"/>
      <c r="O27" s="41"/>
      <c r="P27" s="41"/>
      <c r="Q27" s="22"/>
      <c r="R27" s="24"/>
    </row>
    <row r="28" spans="1:18" x14ac:dyDescent="0.25">
      <c r="A28" s="25" t="s">
        <v>2</v>
      </c>
      <c r="B28" s="101">
        <f>SUM(B14:B27)</f>
        <v>745248</v>
      </c>
      <c r="C28" s="102"/>
      <c r="D28" s="34">
        <f>SUM(D14:D27)</f>
        <v>731486.42000000016</v>
      </c>
      <c r="E28" s="26"/>
      <c r="F28" s="26">
        <f t="shared" ref="F28:R28" si="1">SUM(F14:F27)</f>
        <v>75781.008000000016</v>
      </c>
      <c r="G28" s="26">
        <f t="shared" si="1"/>
        <v>77638.494959999982</v>
      </c>
      <c r="H28" s="26">
        <f t="shared" si="1"/>
        <v>142001.56</v>
      </c>
      <c r="I28" s="26">
        <f t="shared" si="1"/>
        <v>16100</v>
      </c>
      <c r="J28" s="26">
        <f t="shared" si="1"/>
        <v>132586.25928</v>
      </c>
      <c r="K28" s="26">
        <f t="shared" si="1"/>
        <v>123359.76719999999</v>
      </c>
      <c r="L28" s="26">
        <f t="shared" si="1"/>
        <v>134058.24000000002</v>
      </c>
      <c r="M28" s="26">
        <f t="shared" si="1"/>
        <v>54238.490059999996</v>
      </c>
      <c r="N28" s="26">
        <f t="shared" si="1"/>
        <v>43701.65</v>
      </c>
      <c r="O28" s="34">
        <f t="shared" si="1"/>
        <v>90026</v>
      </c>
      <c r="P28" s="43">
        <f t="shared" si="1"/>
        <v>94547</v>
      </c>
      <c r="Q28" s="26">
        <f t="shared" si="1"/>
        <v>122886.71999999999</v>
      </c>
      <c r="R28" s="27">
        <f t="shared" si="1"/>
        <v>1106925.1894999999</v>
      </c>
    </row>
    <row r="29" spans="1:18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42" t="s">
        <v>52</v>
      </c>
      <c r="Q29" s="103">
        <f>E12+D28-R28</f>
        <v>-311883.12500999973</v>
      </c>
      <c r="R29" s="103"/>
    </row>
    <row r="30" spans="1:18" x14ac:dyDescent="0.25">
      <c r="A30" t="s">
        <v>18</v>
      </c>
      <c r="B30">
        <v>5600</v>
      </c>
      <c r="C30" t="s">
        <v>96</v>
      </c>
      <c r="F30" s="33"/>
      <c r="G30" s="33"/>
      <c r="H30" s="33"/>
      <c r="I30" s="33"/>
      <c r="J30" s="55"/>
      <c r="K30" s="55"/>
      <c r="L30" s="33"/>
      <c r="M30" s="33"/>
      <c r="N30" s="33"/>
      <c r="O30" s="33"/>
      <c r="P30" s="33"/>
      <c r="Q30" s="33"/>
    </row>
    <row r="31" spans="1:18" x14ac:dyDescent="0.25">
      <c r="A31" t="s">
        <v>10</v>
      </c>
      <c r="B31">
        <v>7343.2000000000007</v>
      </c>
      <c r="C31" t="s">
        <v>53</v>
      </c>
      <c r="L31" s="44" t="s">
        <v>20</v>
      </c>
      <c r="M31" s="44">
        <v>0</v>
      </c>
      <c r="N31" s="44" t="s">
        <v>65</v>
      </c>
      <c r="O31" s="44">
        <v>4881.3599999999997</v>
      </c>
      <c r="P31" s="44" t="s">
        <v>66</v>
      </c>
    </row>
    <row r="32" spans="1:18" x14ac:dyDescent="0.25">
      <c r="A32" t="s">
        <v>11</v>
      </c>
      <c r="B32">
        <v>7343.2000000000007</v>
      </c>
      <c r="C32" t="s">
        <v>53</v>
      </c>
      <c r="E32" s="4"/>
      <c r="L32" s="44" t="s">
        <v>8</v>
      </c>
      <c r="M32" s="44">
        <v>0</v>
      </c>
      <c r="N32" s="44" t="s">
        <v>65</v>
      </c>
      <c r="O32" s="44">
        <v>5921.21</v>
      </c>
      <c r="P32" s="44" t="s">
        <v>66</v>
      </c>
      <c r="Q32" s="2"/>
      <c r="R32" s="2"/>
    </row>
    <row r="33" spans="1:18" x14ac:dyDescent="0.25">
      <c r="A33" t="s">
        <v>12</v>
      </c>
      <c r="B33">
        <v>6740.66</v>
      </c>
      <c r="C33" t="s">
        <v>22</v>
      </c>
      <c r="H33" s="4"/>
      <c r="L33" s="44" t="s">
        <v>7</v>
      </c>
      <c r="M33" s="44">
        <v>0</v>
      </c>
      <c r="N33" s="44" t="s">
        <v>65</v>
      </c>
      <c r="O33" s="44">
        <v>5921.21</v>
      </c>
      <c r="P33" s="44" t="s">
        <v>66</v>
      </c>
      <c r="R33" s="2"/>
    </row>
    <row r="34" spans="1:18" x14ac:dyDescent="0.25">
      <c r="A34" t="s">
        <v>13</v>
      </c>
      <c r="B34">
        <v>5474.59</v>
      </c>
      <c r="C34" t="s">
        <v>106</v>
      </c>
      <c r="L34" s="44" t="s">
        <v>18</v>
      </c>
      <c r="M34" s="44">
        <v>0</v>
      </c>
      <c r="N34" s="44" t="s">
        <v>65</v>
      </c>
      <c r="O34" s="44">
        <v>0</v>
      </c>
      <c r="P34" s="44" t="s">
        <v>66</v>
      </c>
      <c r="Q34" s="2"/>
    </row>
    <row r="35" spans="1:18" x14ac:dyDescent="0.25">
      <c r="B35">
        <v>11200</v>
      </c>
      <c r="C35" t="s">
        <v>111</v>
      </c>
      <c r="L35" s="44" t="s">
        <v>10</v>
      </c>
      <c r="M35" s="44">
        <v>0</v>
      </c>
      <c r="N35" s="44" t="s">
        <v>65</v>
      </c>
      <c r="O35" s="44">
        <v>1187.68</v>
      </c>
      <c r="P35" s="44" t="s">
        <v>66</v>
      </c>
      <c r="R35" s="4"/>
    </row>
    <row r="36" spans="1:18" x14ac:dyDescent="0.25">
      <c r="A36" t="s">
        <v>17</v>
      </c>
      <c r="B36">
        <v>15390.99</v>
      </c>
      <c r="C36" t="s">
        <v>113</v>
      </c>
      <c r="L36" s="44" t="s">
        <v>19</v>
      </c>
      <c r="M36" s="44">
        <v>0</v>
      </c>
      <c r="N36" s="44" t="s">
        <v>65</v>
      </c>
      <c r="O36" s="44">
        <v>2455.2200600000001</v>
      </c>
      <c r="P36" s="44" t="s">
        <v>66</v>
      </c>
    </row>
    <row r="37" spans="1:18" x14ac:dyDescent="0.25">
      <c r="L37" s="44" t="s">
        <v>11</v>
      </c>
      <c r="M37" s="44">
        <v>0</v>
      </c>
      <c r="N37" s="44" t="s">
        <v>65</v>
      </c>
      <c r="O37" s="44">
        <v>2166.44</v>
      </c>
      <c r="P37" s="44" t="s">
        <v>66</v>
      </c>
    </row>
    <row r="38" spans="1:18" x14ac:dyDescent="0.25">
      <c r="L38" s="44" t="s">
        <v>12</v>
      </c>
      <c r="M38" s="44">
        <v>0</v>
      </c>
      <c r="N38" s="44" t="s">
        <v>65</v>
      </c>
      <c r="O38" s="44">
        <v>2166.44</v>
      </c>
      <c r="P38" s="44" t="s">
        <v>66</v>
      </c>
    </row>
    <row r="39" spans="1:18" x14ac:dyDescent="0.25">
      <c r="L39" s="44" t="s">
        <v>13</v>
      </c>
      <c r="M39" s="44">
        <v>0</v>
      </c>
      <c r="N39" s="44" t="s">
        <v>65</v>
      </c>
      <c r="O39" s="44">
        <v>2166.44</v>
      </c>
      <c r="P39" s="44" t="s">
        <v>66</v>
      </c>
    </row>
    <row r="40" spans="1:18" x14ac:dyDescent="0.25">
      <c r="L40" s="44" t="s">
        <v>14</v>
      </c>
      <c r="M40" s="44">
        <v>0</v>
      </c>
      <c r="N40" s="44" t="s">
        <v>65</v>
      </c>
      <c r="O40" s="44">
        <v>8040.62</v>
      </c>
      <c r="P40" s="44" t="s">
        <v>66</v>
      </c>
      <c r="R40" s="2"/>
    </row>
    <row r="41" spans="1:18" x14ac:dyDescent="0.25">
      <c r="L41" s="44" t="s">
        <v>16</v>
      </c>
      <c r="M41" s="44">
        <v>1786.08</v>
      </c>
      <c r="N41" s="44" t="s">
        <v>65</v>
      </c>
      <c r="O41" s="44">
        <v>5428.17</v>
      </c>
      <c r="P41" s="44" t="s">
        <v>66</v>
      </c>
    </row>
    <row r="42" spans="1:18" x14ac:dyDescent="0.25">
      <c r="C42" s="33"/>
      <c r="L42" s="44" t="s">
        <v>17</v>
      </c>
      <c r="M42" s="44">
        <v>4465.2</v>
      </c>
      <c r="N42" s="44" t="s">
        <v>65</v>
      </c>
      <c r="O42" s="44">
        <v>7652.42</v>
      </c>
      <c r="P42" s="44" t="s">
        <v>66</v>
      </c>
      <c r="R42" s="2"/>
    </row>
  </sheetData>
  <mergeCells count="45">
    <mergeCell ref="B26:C26"/>
    <mergeCell ref="B27:C27"/>
    <mergeCell ref="B28:C28"/>
    <mergeCell ref="Q29:R29"/>
    <mergeCell ref="B20:C20"/>
    <mergeCell ref="B21:C21"/>
    <mergeCell ref="B22:C22"/>
    <mergeCell ref="B23:C23"/>
    <mergeCell ref="B24:C24"/>
    <mergeCell ref="B25:C25"/>
    <mergeCell ref="B19:C19"/>
    <mergeCell ref="O9:P9"/>
    <mergeCell ref="A10:E10"/>
    <mergeCell ref="A11:E11"/>
    <mergeCell ref="F11:R11"/>
    <mergeCell ref="A12:D12"/>
    <mergeCell ref="B13:C13"/>
    <mergeCell ref="A9:D9"/>
    <mergeCell ref="F9:N9"/>
    <mergeCell ref="B14:C14"/>
    <mergeCell ref="B15:C15"/>
    <mergeCell ref="B16:C16"/>
    <mergeCell ref="B17:C17"/>
    <mergeCell ref="B18:C18"/>
    <mergeCell ref="I6:I7"/>
    <mergeCell ref="J6:J7"/>
    <mergeCell ref="K6:K7"/>
    <mergeCell ref="L6:L7"/>
    <mergeCell ref="M6:N6"/>
    <mergeCell ref="H6:H7"/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C6:C7"/>
    <mergeCell ref="D6:D7"/>
    <mergeCell ref="E6:E7"/>
    <mergeCell ref="F6:F7"/>
    <mergeCell ref="G6:G7"/>
  </mergeCells>
  <pageMargins left="0.1875" right="0.20833333333333334" top="0.75" bottom="0.75" header="0.3" footer="0.3"/>
  <pageSetup paperSize="9" scale="86" orientation="landscape" r:id="rId1"/>
  <rowBreaks count="1" manualBreakCount="1">
    <brk id="29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P48"/>
  <sheetViews>
    <sheetView zoomScaleNormal="100" workbookViewId="0">
      <selection activeCell="A18" sqref="A18:C18"/>
    </sheetView>
  </sheetViews>
  <sheetFormatPr defaultRowHeight="15" x14ac:dyDescent="0.25"/>
  <cols>
    <col min="2" max="2" width="5.42578125" customWidth="1"/>
    <col min="3" max="3" width="5.7109375" customWidth="1"/>
  </cols>
  <sheetData>
    <row r="3" spans="1:16" x14ac:dyDescent="0.25">
      <c r="A3" s="66" t="s">
        <v>89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45" x14ac:dyDescent="0.25">
      <c r="A4" s="57" t="s">
        <v>3</v>
      </c>
      <c r="B4" s="58"/>
      <c r="C4" s="59"/>
      <c r="D4" s="57"/>
      <c r="E4" s="58"/>
      <c r="F4" s="58"/>
      <c r="G4" s="58"/>
      <c r="H4" s="58"/>
      <c r="I4" s="58"/>
      <c r="J4" s="58"/>
      <c r="K4" s="58"/>
      <c r="L4" s="58"/>
      <c r="M4" s="59"/>
      <c r="N4" s="1" t="s">
        <v>4</v>
      </c>
      <c r="O4" s="1" t="s">
        <v>5</v>
      </c>
      <c r="P4" s="3" t="s">
        <v>21</v>
      </c>
    </row>
    <row r="5" spans="1:16" ht="75" x14ac:dyDescent="0.25">
      <c r="A5" s="63" t="s">
        <v>8</v>
      </c>
      <c r="B5" s="64"/>
      <c r="C5" s="65"/>
      <c r="D5" s="60" t="s">
        <v>80</v>
      </c>
      <c r="E5" s="61"/>
      <c r="F5" s="61"/>
      <c r="G5" s="61"/>
      <c r="H5" s="61"/>
      <c r="I5" s="61"/>
      <c r="J5" s="61"/>
      <c r="K5" s="61"/>
      <c r="L5" s="61"/>
      <c r="M5" s="62"/>
      <c r="N5" s="49" t="s">
        <v>77</v>
      </c>
      <c r="O5" s="50">
        <v>0.02</v>
      </c>
      <c r="P5" s="5" t="s">
        <v>90</v>
      </c>
    </row>
    <row r="6" spans="1:16" x14ac:dyDescent="0.25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9</v>
      </c>
      <c r="P6" s="47">
        <v>3.3039999999999998</v>
      </c>
    </row>
    <row r="7" spans="1:16" ht="32.25" customHeight="1" x14ac:dyDescent="0.25">
      <c r="A7" s="63" t="s">
        <v>8</v>
      </c>
      <c r="B7" s="64"/>
      <c r="C7" s="65"/>
      <c r="D7" s="60" t="s">
        <v>92</v>
      </c>
      <c r="E7" s="61"/>
      <c r="F7" s="61"/>
      <c r="G7" s="61"/>
      <c r="H7" s="61"/>
      <c r="I7" s="61"/>
      <c r="J7" s="61"/>
      <c r="K7" s="61"/>
      <c r="L7" s="61"/>
      <c r="M7" s="62"/>
      <c r="N7" s="49" t="s">
        <v>93</v>
      </c>
      <c r="O7" s="50">
        <v>1</v>
      </c>
      <c r="P7" s="5" t="s">
        <v>91</v>
      </c>
    </row>
    <row r="8" spans="1:16" x14ac:dyDescent="0.25">
      <c r="A8" s="47" t="s">
        <v>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 t="s">
        <v>9</v>
      </c>
      <c r="P8" s="47">
        <v>17.827000000000002</v>
      </c>
    </row>
    <row r="9" spans="1:16" ht="33" customHeight="1" x14ac:dyDescent="0.25">
      <c r="A9" s="63" t="s">
        <v>7</v>
      </c>
      <c r="B9" s="64"/>
      <c r="C9" s="65"/>
      <c r="D9" s="60" t="s">
        <v>24</v>
      </c>
      <c r="E9" s="61"/>
      <c r="F9" s="61"/>
      <c r="G9" s="61"/>
      <c r="H9" s="61"/>
      <c r="I9" s="61"/>
      <c r="J9" s="61"/>
      <c r="K9" s="61"/>
      <c r="L9" s="61"/>
      <c r="M9" s="62"/>
      <c r="N9" s="49" t="s">
        <v>82</v>
      </c>
      <c r="O9" s="50">
        <v>0.8</v>
      </c>
      <c r="P9" s="5" t="s">
        <v>94</v>
      </c>
    </row>
    <row r="10" spans="1:16" x14ac:dyDescent="0.25">
      <c r="A10" s="48" t="s">
        <v>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 t="s">
        <v>9</v>
      </c>
      <c r="P10" s="48">
        <v>49.154000000000003</v>
      </c>
    </row>
    <row r="11" spans="1:16" ht="43.5" customHeight="1" x14ac:dyDescent="0.25">
      <c r="A11" s="63" t="s">
        <v>7</v>
      </c>
      <c r="B11" s="64"/>
      <c r="C11" s="65"/>
      <c r="D11" s="60" t="s">
        <v>67</v>
      </c>
      <c r="E11" s="61"/>
      <c r="F11" s="61"/>
      <c r="G11" s="61"/>
      <c r="H11" s="61"/>
      <c r="I11" s="61"/>
      <c r="J11" s="61"/>
      <c r="K11" s="61"/>
      <c r="L11" s="61"/>
      <c r="M11" s="62"/>
      <c r="N11" s="49" t="s">
        <v>71</v>
      </c>
      <c r="O11" s="50">
        <v>0.01</v>
      </c>
      <c r="P11" s="5" t="s">
        <v>95</v>
      </c>
    </row>
    <row r="12" spans="1:16" x14ac:dyDescent="0.25">
      <c r="A12" s="48" t="s">
        <v>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 t="s">
        <v>9</v>
      </c>
      <c r="P12" s="48">
        <v>0.60899999999999999</v>
      </c>
    </row>
    <row r="13" spans="1:16" ht="60" x14ac:dyDescent="0.25">
      <c r="A13" s="63" t="s">
        <v>19</v>
      </c>
      <c r="B13" s="64"/>
      <c r="C13" s="65"/>
      <c r="D13" s="60" t="s">
        <v>72</v>
      </c>
      <c r="E13" s="61"/>
      <c r="F13" s="61"/>
      <c r="G13" s="61"/>
      <c r="H13" s="61"/>
      <c r="I13" s="61"/>
      <c r="J13" s="61"/>
      <c r="K13" s="61"/>
      <c r="L13" s="61"/>
      <c r="M13" s="62"/>
      <c r="N13" s="49" t="s">
        <v>79</v>
      </c>
      <c r="O13" s="50">
        <v>0.6</v>
      </c>
      <c r="P13" s="5" t="s">
        <v>97</v>
      </c>
    </row>
    <row r="14" spans="1:16" ht="38.25" x14ac:dyDescent="0.25">
      <c r="A14" s="63"/>
      <c r="B14" s="64"/>
      <c r="C14" s="65"/>
      <c r="D14" s="60" t="s">
        <v>73</v>
      </c>
      <c r="E14" s="61"/>
      <c r="F14" s="61"/>
      <c r="G14" s="61"/>
      <c r="H14" s="61"/>
      <c r="I14" s="61"/>
      <c r="J14" s="61"/>
      <c r="K14" s="61"/>
      <c r="L14" s="61"/>
      <c r="M14" s="62"/>
      <c r="N14" s="49" t="s">
        <v>74</v>
      </c>
      <c r="O14" s="50">
        <v>0.02</v>
      </c>
      <c r="P14" s="5"/>
    </row>
    <row r="15" spans="1:16" ht="27" customHeight="1" x14ac:dyDescent="0.25">
      <c r="A15" s="63"/>
      <c r="B15" s="64"/>
      <c r="C15" s="65"/>
      <c r="D15" s="60" t="s">
        <v>84</v>
      </c>
      <c r="E15" s="61"/>
      <c r="F15" s="61"/>
      <c r="G15" s="61"/>
      <c r="H15" s="61"/>
      <c r="I15" s="61"/>
      <c r="J15" s="61"/>
      <c r="K15" s="61"/>
      <c r="L15" s="61"/>
      <c r="M15" s="62"/>
      <c r="N15" s="49" t="s">
        <v>77</v>
      </c>
      <c r="O15" s="50">
        <v>3.0000000000000001E-3</v>
      </c>
      <c r="P15" s="5"/>
    </row>
    <row r="16" spans="1:16" ht="38.25" x14ac:dyDescent="0.25">
      <c r="A16" s="63"/>
      <c r="B16" s="64"/>
      <c r="C16" s="65"/>
      <c r="D16" s="60" t="s">
        <v>69</v>
      </c>
      <c r="E16" s="61"/>
      <c r="F16" s="61"/>
      <c r="G16" s="61"/>
      <c r="H16" s="61"/>
      <c r="I16" s="61"/>
      <c r="J16" s="61"/>
      <c r="K16" s="61"/>
      <c r="L16" s="61"/>
      <c r="M16" s="62"/>
      <c r="N16" s="49" t="s">
        <v>77</v>
      </c>
      <c r="O16" s="50">
        <v>4.2999999999999997E-2</v>
      </c>
      <c r="P16" s="5"/>
    </row>
    <row r="17" spans="1:16" x14ac:dyDescent="0.25">
      <c r="A17" s="31" t="s">
        <v>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 t="s">
        <v>9</v>
      </c>
      <c r="P17" s="31">
        <v>11.305</v>
      </c>
    </row>
    <row r="18" spans="1:16" ht="75" x14ac:dyDescent="0.25">
      <c r="A18" s="63" t="s">
        <v>19</v>
      </c>
      <c r="B18" s="64"/>
      <c r="C18" s="65"/>
      <c r="D18" s="60" t="s">
        <v>72</v>
      </c>
      <c r="E18" s="61"/>
      <c r="F18" s="61"/>
      <c r="G18" s="61"/>
      <c r="H18" s="61"/>
      <c r="I18" s="61"/>
      <c r="J18" s="61"/>
      <c r="K18" s="61"/>
      <c r="L18" s="61"/>
      <c r="M18" s="62"/>
      <c r="N18" s="49" t="s">
        <v>79</v>
      </c>
      <c r="O18" s="50">
        <v>0.2</v>
      </c>
      <c r="P18" s="5" t="s">
        <v>98</v>
      </c>
    </row>
    <row r="19" spans="1:16" ht="25.5" x14ac:dyDescent="0.25">
      <c r="A19" s="63"/>
      <c r="B19" s="64"/>
      <c r="C19" s="65"/>
      <c r="D19" s="60" t="s">
        <v>83</v>
      </c>
      <c r="E19" s="61"/>
      <c r="F19" s="61"/>
      <c r="G19" s="61"/>
      <c r="H19" s="61"/>
      <c r="I19" s="61"/>
      <c r="J19" s="61"/>
      <c r="K19" s="61"/>
      <c r="L19" s="61"/>
      <c r="M19" s="62"/>
      <c r="N19" s="49" t="s">
        <v>15</v>
      </c>
      <c r="O19" s="50">
        <v>0.01</v>
      </c>
      <c r="P19" s="5"/>
    </row>
    <row r="20" spans="1:16" ht="40.15" customHeight="1" x14ac:dyDescent="0.25">
      <c r="A20" s="63"/>
      <c r="B20" s="64"/>
      <c r="C20" s="65"/>
      <c r="D20" s="60" t="s">
        <v>75</v>
      </c>
      <c r="E20" s="61"/>
      <c r="F20" s="61"/>
      <c r="G20" s="61"/>
      <c r="H20" s="61"/>
      <c r="I20" s="61"/>
      <c r="J20" s="61"/>
      <c r="K20" s="61"/>
      <c r="L20" s="61"/>
      <c r="M20" s="62"/>
      <c r="N20" s="49" t="s">
        <v>77</v>
      </c>
      <c r="O20" s="50">
        <v>0.02</v>
      </c>
      <c r="P20" s="5"/>
    </row>
    <row r="21" spans="1:16" x14ac:dyDescent="0.25">
      <c r="A21" s="31" t="s">
        <v>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 t="s">
        <v>9</v>
      </c>
      <c r="P21" s="56">
        <v>5.25</v>
      </c>
    </row>
    <row r="22" spans="1:16" ht="28.9" customHeight="1" x14ac:dyDescent="0.25">
      <c r="A22" s="63" t="s">
        <v>19</v>
      </c>
      <c r="B22" s="64"/>
      <c r="C22" s="65"/>
      <c r="D22" s="60" t="s">
        <v>99</v>
      </c>
      <c r="E22" s="61"/>
      <c r="F22" s="61"/>
      <c r="G22" s="61"/>
      <c r="H22" s="61"/>
      <c r="I22" s="61"/>
      <c r="J22" s="61"/>
      <c r="K22" s="61"/>
      <c r="L22" s="61"/>
      <c r="M22" s="62"/>
      <c r="N22" s="49" t="s">
        <v>87</v>
      </c>
      <c r="O22" s="50">
        <v>1.75</v>
      </c>
      <c r="P22" s="5"/>
    </row>
    <row r="23" spans="1:16" ht="76.5" x14ac:dyDescent="0.25">
      <c r="A23" s="63"/>
      <c r="B23" s="64"/>
      <c r="C23" s="65"/>
      <c r="D23" s="60" t="s">
        <v>100</v>
      </c>
      <c r="E23" s="61"/>
      <c r="F23" s="61"/>
      <c r="G23" s="61"/>
      <c r="H23" s="61"/>
      <c r="I23" s="61"/>
      <c r="J23" s="61"/>
      <c r="K23" s="61"/>
      <c r="L23" s="61"/>
      <c r="M23" s="62"/>
      <c r="N23" s="49" t="s">
        <v>86</v>
      </c>
      <c r="O23" s="50">
        <v>0.15</v>
      </c>
      <c r="P23" s="5"/>
    </row>
    <row r="24" spans="1:16" x14ac:dyDescent="0.25">
      <c r="A24" s="31" t="s">
        <v>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 t="s">
        <v>9</v>
      </c>
      <c r="P24" s="56">
        <v>44.241</v>
      </c>
    </row>
    <row r="25" spans="1:16" ht="45" x14ac:dyDescent="0.25">
      <c r="A25" s="63" t="s">
        <v>19</v>
      </c>
      <c r="B25" s="64"/>
      <c r="C25" s="65"/>
      <c r="D25" s="60" t="s">
        <v>83</v>
      </c>
      <c r="E25" s="61"/>
      <c r="F25" s="61"/>
      <c r="G25" s="61"/>
      <c r="H25" s="61"/>
      <c r="I25" s="61"/>
      <c r="J25" s="61"/>
      <c r="K25" s="61"/>
      <c r="L25" s="61"/>
      <c r="M25" s="62"/>
      <c r="N25" s="49" t="s">
        <v>15</v>
      </c>
      <c r="O25" s="50">
        <v>0.01</v>
      </c>
      <c r="P25" s="5" t="s">
        <v>101</v>
      </c>
    </row>
    <row r="26" spans="1:16" ht="29.25" customHeight="1" x14ac:dyDescent="0.25">
      <c r="A26" s="63"/>
      <c r="B26" s="64"/>
      <c r="C26" s="65"/>
      <c r="D26" s="60" t="s">
        <v>75</v>
      </c>
      <c r="E26" s="61"/>
      <c r="F26" s="61"/>
      <c r="G26" s="61"/>
      <c r="H26" s="61"/>
      <c r="I26" s="61"/>
      <c r="J26" s="61"/>
      <c r="K26" s="61"/>
      <c r="L26" s="61"/>
      <c r="M26" s="62"/>
      <c r="N26" s="49" t="s">
        <v>77</v>
      </c>
      <c r="O26" s="50">
        <v>1.4999999999999999E-2</v>
      </c>
      <c r="P26" s="5"/>
    </row>
    <row r="27" spans="1:16" ht="33.75" customHeight="1" x14ac:dyDescent="0.25">
      <c r="A27" s="63"/>
      <c r="B27" s="64"/>
      <c r="C27" s="65"/>
      <c r="D27" s="60" t="s">
        <v>76</v>
      </c>
      <c r="E27" s="61"/>
      <c r="F27" s="61"/>
      <c r="G27" s="61"/>
      <c r="H27" s="61"/>
      <c r="I27" s="61"/>
      <c r="J27" s="61"/>
      <c r="K27" s="61"/>
      <c r="L27" s="61"/>
      <c r="M27" s="62"/>
      <c r="N27" s="49" t="s">
        <v>77</v>
      </c>
      <c r="O27" s="50">
        <v>0.04</v>
      </c>
      <c r="P27" s="5"/>
    </row>
    <row r="28" spans="1:16" x14ac:dyDescent="0.25">
      <c r="A28" s="63"/>
      <c r="B28" s="64"/>
      <c r="C28" s="65"/>
      <c r="D28" s="60" t="s">
        <v>102</v>
      </c>
      <c r="E28" s="61"/>
      <c r="F28" s="61"/>
      <c r="G28" s="61"/>
      <c r="H28" s="61"/>
      <c r="I28" s="61"/>
      <c r="J28" s="61"/>
      <c r="K28" s="61"/>
      <c r="L28" s="61"/>
      <c r="M28" s="62"/>
      <c r="N28" s="49" t="s">
        <v>103</v>
      </c>
      <c r="O28" s="50">
        <v>2</v>
      </c>
      <c r="P28" s="5"/>
    </row>
    <row r="29" spans="1:16" x14ac:dyDescent="0.25">
      <c r="A29" s="31" t="s">
        <v>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 t="s">
        <v>9</v>
      </c>
      <c r="P29" s="56">
        <v>12.772</v>
      </c>
    </row>
    <row r="30" spans="1:16" ht="43.5" customHeight="1" x14ac:dyDescent="0.25">
      <c r="A30" s="63" t="s">
        <v>11</v>
      </c>
      <c r="B30" s="64"/>
      <c r="C30" s="65"/>
      <c r="D30" s="60" t="s">
        <v>68</v>
      </c>
      <c r="E30" s="61"/>
      <c r="F30" s="61"/>
      <c r="G30" s="61"/>
      <c r="H30" s="61"/>
      <c r="I30" s="61"/>
      <c r="J30" s="61"/>
      <c r="K30" s="61"/>
      <c r="L30" s="61"/>
      <c r="M30" s="62"/>
      <c r="N30" s="49" t="s">
        <v>77</v>
      </c>
      <c r="O30" s="50">
        <v>4.9000000000000004</v>
      </c>
      <c r="P30" s="5"/>
    </row>
    <row r="31" spans="1:16" x14ac:dyDescent="0.25">
      <c r="A31" s="52" t="s">
        <v>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 t="s">
        <v>9</v>
      </c>
      <c r="P31" s="52">
        <v>17.588000000000001</v>
      </c>
    </row>
    <row r="32" spans="1:16" ht="45.75" customHeight="1" x14ac:dyDescent="0.25">
      <c r="A32" s="63" t="s">
        <v>12</v>
      </c>
      <c r="B32" s="64"/>
      <c r="C32" s="65"/>
      <c r="D32" s="60" t="s">
        <v>104</v>
      </c>
      <c r="E32" s="61"/>
      <c r="F32" s="61"/>
      <c r="G32" s="61"/>
      <c r="H32" s="61"/>
      <c r="I32" s="61"/>
      <c r="J32" s="61"/>
      <c r="K32" s="61"/>
      <c r="L32" s="61"/>
      <c r="M32" s="62"/>
      <c r="N32" s="49" t="s">
        <v>81</v>
      </c>
      <c r="O32" s="50">
        <v>1</v>
      </c>
      <c r="P32" s="5" t="s">
        <v>105</v>
      </c>
    </row>
    <row r="33" spans="1:16" x14ac:dyDescent="0.25">
      <c r="A33" s="53" t="s">
        <v>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 t="s">
        <v>9</v>
      </c>
      <c r="P33" s="53">
        <v>2.4129999999999998</v>
      </c>
    </row>
    <row r="34" spans="1:16" ht="42.75" customHeight="1" x14ac:dyDescent="0.25">
      <c r="A34" s="63" t="s">
        <v>13</v>
      </c>
      <c r="B34" s="64"/>
      <c r="C34" s="65"/>
      <c r="D34" s="60" t="s">
        <v>108</v>
      </c>
      <c r="E34" s="61"/>
      <c r="F34" s="61"/>
      <c r="G34" s="61"/>
      <c r="H34" s="61"/>
      <c r="I34" s="61"/>
      <c r="J34" s="61"/>
      <c r="K34" s="61"/>
      <c r="L34" s="61"/>
      <c r="M34" s="62"/>
      <c r="N34" s="49" t="s">
        <v>77</v>
      </c>
      <c r="O34" s="50">
        <v>2.3E-2</v>
      </c>
      <c r="P34" s="5" t="s">
        <v>107</v>
      </c>
    </row>
    <row r="35" spans="1:16" ht="35.25" customHeight="1" x14ac:dyDescent="0.25">
      <c r="A35" s="63"/>
      <c r="B35" s="64"/>
      <c r="C35" s="65"/>
      <c r="D35" s="60" t="s">
        <v>109</v>
      </c>
      <c r="E35" s="61"/>
      <c r="F35" s="61"/>
      <c r="G35" s="61"/>
      <c r="H35" s="61"/>
      <c r="I35" s="61"/>
      <c r="J35" s="61"/>
      <c r="K35" s="61"/>
      <c r="L35" s="61"/>
      <c r="M35" s="62"/>
      <c r="N35" s="49" t="s">
        <v>81</v>
      </c>
      <c r="O35" s="50">
        <v>1</v>
      </c>
      <c r="P35" s="5"/>
    </row>
    <row r="36" spans="1:16" x14ac:dyDescent="0.25">
      <c r="A36" s="6" t="s">
        <v>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 t="s">
        <v>9</v>
      </c>
      <c r="P36" s="6">
        <v>6.7610000000000001</v>
      </c>
    </row>
    <row r="37" spans="1:16" ht="45" x14ac:dyDescent="0.25">
      <c r="A37" s="63" t="s">
        <v>13</v>
      </c>
      <c r="B37" s="64"/>
      <c r="C37" s="65"/>
      <c r="D37" s="60" t="s">
        <v>102</v>
      </c>
      <c r="E37" s="61"/>
      <c r="F37" s="61"/>
      <c r="G37" s="61"/>
      <c r="H37" s="61"/>
      <c r="I37" s="61"/>
      <c r="J37" s="61"/>
      <c r="K37" s="61"/>
      <c r="L37" s="61"/>
      <c r="M37" s="62"/>
      <c r="N37" s="49" t="s">
        <v>103</v>
      </c>
      <c r="O37" s="50">
        <v>1</v>
      </c>
      <c r="P37" s="5" t="s">
        <v>110</v>
      </c>
    </row>
    <row r="38" spans="1:16" ht="33" customHeight="1" x14ac:dyDescent="0.25">
      <c r="A38" s="63"/>
      <c r="B38" s="64"/>
      <c r="C38" s="65"/>
      <c r="D38" s="60" t="s">
        <v>104</v>
      </c>
      <c r="E38" s="61"/>
      <c r="F38" s="61"/>
      <c r="G38" s="61"/>
      <c r="H38" s="61"/>
      <c r="I38" s="61"/>
      <c r="J38" s="61"/>
      <c r="K38" s="61"/>
      <c r="L38" s="61"/>
      <c r="M38" s="62"/>
      <c r="N38" s="49" t="s">
        <v>81</v>
      </c>
      <c r="O38" s="50">
        <v>1</v>
      </c>
      <c r="P38" s="5"/>
    </row>
    <row r="39" spans="1:16" x14ac:dyDescent="0.25">
      <c r="A39" s="6" t="s">
        <v>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 t="s">
        <v>9</v>
      </c>
      <c r="P39" s="6">
        <v>4.0439999999999996</v>
      </c>
    </row>
    <row r="40" spans="1:16" ht="45" x14ac:dyDescent="0.25">
      <c r="A40" s="63" t="s">
        <v>14</v>
      </c>
      <c r="B40" s="64"/>
      <c r="C40" s="65"/>
      <c r="D40" s="60" t="s">
        <v>54</v>
      </c>
      <c r="E40" s="61"/>
      <c r="F40" s="61"/>
      <c r="G40" s="61"/>
      <c r="H40" s="61"/>
      <c r="I40" s="61"/>
      <c r="J40" s="61"/>
      <c r="K40" s="61"/>
      <c r="L40" s="61"/>
      <c r="M40" s="62"/>
      <c r="N40" s="49" t="s">
        <v>71</v>
      </c>
      <c r="O40" s="50">
        <v>0.01</v>
      </c>
      <c r="P40" s="5" t="s">
        <v>112</v>
      </c>
    </row>
    <row r="41" spans="1:16" x14ac:dyDescent="0.25">
      <c r="A41" s="7" t="s">
        <v>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 t="s">
        <v>9</v>
      </c>
      <c r="P41" s="7">
        <v>1.1519999999999999</v>
      </c>
    </row>
    <row r="42" spans="1:16" ht="38.25" x14ac:dyDescent="0.25">
      <c r="A42" s="63" t="s">
        <v>17</v>
      </c>
      <c r="B42" s="64"/>
      <c r="C42" s="65"/>
      <c r="D42" s="60" t="s">
        <v>69</v>
      </c>
      <c r="E42" s="61"/>
      <c r="F42" s="61"/>
      <c r="G42" s="61"/>
      <c r="H42" s="61"/>
      <c r="I42" s="61"/>
      <c r="J42" s="61"/>
      <c r="K42" s="61"/>
      <c r="L42" s="61"/>
      <c r="M42" s="62"/>
      <c r="N42" s="49" t="s">
        <v>77</v>
      </c>
      <c r="O42" s="50">
        <v>0.05</v>
      </c>
      <c r="P42" s="5" t="s">
        <v>114</v>
      </c>
    </row>
    <row r="43" spans="1:16" x14ac:dyDescent="0.25">
      <c r="A43" s="8" t="s">
        <v>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 t="s">
        <v>9</v>
      </c>
      <c r="P43" s="8">
        <v>8.1530000000000005</v>
      </c>
    </row>
    <row r="45" spans="1:16" x14ac:dyDescent="0.25">
      <c r="G45" t="s">
        <v>55</v>
      </c>
    </row>
    <row r="48" spans="1:16" x14ac:dyDescent="0.25">
      <c r="G48" t="s">
        <v>56</v>
      </c>
      <c r="I48" t="s">
        <v>57</v>
      </c>
    </row>
  </sheetData>
  <mergeCells count="53">
    <mergeCell ref="A42:C42"/>
    <mergeCell ref="D42:M42"/>
    <mergeCell ref="A15:C15"/>
    <mergeCell ref="D15:M15"/>
    <mergeCell ref="A13:C13"/>
    <mergeCell ref="A22:C22"/>
    <mergeCell ref="D22:M22"/>
    <mergeCell ref="A32:C32"/>
    <mergeCell ref="D32:M32"/>
    <mergeCell ref="A30:C30"/>
    <mergeCell ref="D30:M30"/>
    <mergeCell ref="A16:C16"/>
    <mergeCell ref="D16:M16"/>
    <mergeCell ref="A18:C18"/>
    <mergeCell ref="D18:M18"/>
    <mergeCell ref="A19:C19"/>
    <mergeCell ref="A11:C11"/>
    <mergeCell ref="D11:M11"/>
    <mergeCell ref="D13:M13"/>
    <mergeCell ref="A14:C14"/>
    <mergeCell ref="D14:M14"/>
    <mergeCell ref="A9:C9"/>
    <mergeCell ref="D9:M9"/>
    <mergeCell ref="A7:C7"/>
    <mergeCell ref="D7:M7"/>
    <mergeCell ref="A3:P3"/>
    <mergeCell ref="A4:C4"/>
    <mergeCell ref="D4:M4"/>
    <mergeCell ref="A5:C5"/>
    <mergeCell ref="D5:M5"/>
    <mergeCell ref="D19:M19"/>
    <mergeCell ref="A20:C20"/>
    <mergeCell ref="D20:M20"/>
    <mergeCell ref="A23:C23"/>
    <mergeCell ref="D23:M23"/>
    <mergeCell ref="A25:C25"/>
    <mergeCell ref="D25:M25"/>
    <mergeCell ref="A28:C28"/>
    <mergeCell ref="D28:M28"/>
    <mergeCell ref="A26:C26"/>
    <mergeCell ref="D26:M26"/>
    <mergeCell ref="A27:C27"/>
    <mergeCell ref="D27:M27"/>
    <mergeCell ref="A40:C40"/>
    <mergeCell ref="D40:M40"/>
    <mergeCell ref="A34:C34"/>
    <mergeCell ref="D34:M34"/>
    <mergeCell ref="A35:C35"/>
    <mergeCell ref="D35:M35"/>
    <mergeCell ref="A37:C37"/>
    <mergeCell ref="D37:M37"/>
    <mergeCell ref="A38:C38"/>
    <mergeCell ref="D38:M38"/>
  </mergeCells>
  <pageMargins left="0.41666666666666669" right="0.1041666666666666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2024-11-26T12:20:46Z</cp:lastPrinted>
  <dcterms:created xsi:type="dcterms:W3CDTF">2010-10-26T12:00:13Z</dcterms:created>
  <dcterms:modified xsi:type="dcterms:W3CDTF">2025-02-06T07:04:59Z</dcterms:modified>
</cp:coreProperties>
</file>